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" i="1"/>
  <c r="E5"/>
  <c r="G25"/>
  <c r="G24"/>
  <c r="G28" l="1"/>
  <c r="G18"/>
  <c r="G6"/>
  <c r="G5"/>
  <c r="G8"/>
  <c r="G17" l="1"/>
  <c r="I9"/>
  <c r="G22"/>
  <c r="G16" s="1"/>
  <c r="B8" s="1"/>
  <c r="F16"/>
  <c r="G41"/>
  <c r="I10" l="1"/>
  <c r="B7"/>
  <c r="D9"/>
  <c r="G9" l="1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<sst xmlns="http://schemas.openxmlformats.org/spreadsheetml/2006/main" count="76" uniqueCount="64">
  <si>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</si>
  <si>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</si>
  <si>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</si>
  <si>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</si>
  <si>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</si>
  <si>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</si>
  <si>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</si>
  <si>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</si>
  <si>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</si>
  <si>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</si>
  <si>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</si>
  <si>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</si>
  <si>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</si>
  <si>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</si>
  <si>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</si>
  <si>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</si>
  <si>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</si>
  <si>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</si>
  <si>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</si>
  <si>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</si>
  <si>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</si>
  <si>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</si>
  <si>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</si>
  <si>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</si>
  <si>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</si>
  <si>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</si>
  <si>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</si>
  <si>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</si>
  <si>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</si>
  <si>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</si>
  <si>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</si>
  <si>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</si>
  <si>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</si>
  <si>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</si>
  <si>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</si>
  <si>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</si>
  <si>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</si>
  <si>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</si>
  <si>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</si>
  <si>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</si>
  <si>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</si>
  <si>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</si>
  <si>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</si>
  <si>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</si>
  <si>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</si>
  <si>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</si>
  <si>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</si>
  <si>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</si>
  <si>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</si>
  <si>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</si>
  <si>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</si>
  <si>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</si>
  <si>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</si>
  <si>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</si>
  <si>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</si>
  <si>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</si>
  <si>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</si>
  <si>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</si>
  <si>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</si>
  <si>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 системы отопления, холодного, горячего водоснабжения, водоотведения, отмостки по программе 185 ФЗ</t>
  </si>
  <si>
    <t>Ремонт швов кв. 27 (доп. Смета)</t>
  </si>
  <si>
    <t>Отчет Управляющей организации в выполненных работах по многоквартирному дому по адресу ул. Космонавтов, 77/2 за 2013 год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</si>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</sst>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9" customWidth="1"/>
    <col min="5" max="6" width="11.28515625" style="9" customWidth="1"/>
    <col min="7" max="7" width="15.140625" style="9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26" t="s">
        <v>61</v>
      </c>
      <c r="B1" s="26"/>
      <c r="C1" s="26"/>
      <c r="D1" s="26"/>
      <c r="E1" s="26"/>
      <c r="F1" s="26"/>
      <c r="G1" s="26"/>
      <c r="H1" s="4"/>
      <c r="I1" s="4"/>
    </row>
    <row r="2" spans="1:9" ht="45.75" customHeight="1">
      <c r="A2" s="16" t="s">
        <v>0</v>
      </c>
      <c r="B2" s="32" t="s">
        <v>62</v>
      </c>
      <c r="C2" s="33"/>
      <c r="D2" s="17" t="s">
        <v>28</v>
      </c>
      <c r="E2" s="31" t="s">
        <v>29</v>
      </c>
      <c r="F2" s="31"/>
      <c r="G2" s="17" t="s">
        <v>50</v>
      </c>
      <c r="H2" s="5"/>
      <c r="I2" s="4"/>
    </row>
    <row r="3" spans="1:9" ht="16.5" customHeight="1">
      <c r="A3" s="11" t="s">
        <v>55</v>
      </c>
      <c r="B3" s="18"/>
      <c r="C3" s="19"/>
      <c r="D3" s="10"/>
      <c r="E3" s="18"/>
      <c r="F3" s="19"/>
      <c r="G3" s="10">
        <v>130364.53</v>
      </c>
      <c r="H3" s="5"/>
      <c r="I3" s="4"/>
    </row>
    <row r="4" spans="1:9">
      <c r="A4" s="11" t="s">
        <v>1</v>
      </c>
      <c r="B4" s="18">
        <v>44148.03</v>
      </c>
      <c r="C4" s="19"/>
      <c r="D4" s="10"/>
      <c r="E4" s="43"/>
      <c r="F4" s="43"/>
      <c r="G4" s="10"/>
      <c r="H4" s="4"/>
      <c r="I4" s="4"/>
    </row>
    <row r="5" spans="1:9">
      <c r="A5" s="3" t="s">
        <v>2</v>
      </c>
      <c r="B5" s="18">
        <v>511621.16</v>
      </c>
      <c r="C5" s="19"/>
      <c r="D5" s="7">
        <v>25520.53</v>
      </c>
      <c r="E5" s="20">
        <f>B5+C5</f>
        <v>511621.16</v>
      </c>
      <c r="F5" s="21"/>
      <c r="G5" s="7">
        <f>3264.5*1.64*9+3264.5*1.74*3</f>
        <v>65224.709999999992</v>
      </c>
    </row>
    <row r="6" spans="1:9">
      <c r="A6" s="3" t="s">
        <v>3</v>
      </c>
      <c r="B6" s="18">
        <v>520044.31</v>
      </c>
      <c r="C6" s="19"/>
      <c r="D6" s="7">
        <v>25520.43</v>
      </c>
      <c r="E6" s="20">
        <f>B6+C6</f>
        <v>520044.31</v>
      </c>
      <c r="F6" s="21"/>
      <c r="G6" s="7">
        <f>G5+309.9</f>
        <v>65534.609999999993</v>
      </c>
    </row>
    <row r="7" spans="1:9" ht="30">
      <c r="A7" s="3" t="s">
        <v>4</v>
      </c>
      <c r="B7" s="20">
        <f>B4+E5-E6</f>
        <v>35724.879999999946</v>
      </c>
      <c r="C7" s="21"/>
      <c r="D7" s="7"/>
      <c r="E7" s="18"/>
      <c r="F7" s="19"/>
      <c r="G7" s="8">
        <v>0</v>
      </c>
    </row>
    <row r="8" spans="1:9">
      <c r="A8" s="3" t="s">
        <v>5</v>
      </c>
      <c r="B8" s="20">
        <f>SUM(G16:G30)</f>
        <v>494523.88000000006</v>
      </c>
      <c r="C8" s="21"/>
      <c r="D8" s="7"/>
      <c r="E8" s="18"/>
      <c r="F8" s="19"/>
      <c r="G8" s="8">
        <f>G38+G39+G40</f>
        <v>176776.15</v>
      </c>
    </row>
    <row r="9" spans="1:9">
      <c r="A9" s="3" t="s">
        <v>31</v>
      </c>
      <c r="B9" s="20"/>
      <c r="C9" s="21"/>
      <c r="D9" s="8">
        <f>D6</f>
        <v>25520.43</v>
      </c>
      <c r="E9" s="18"/>
      <c r="F9" s="19"/>
      <c r="G9" s="8">
        <f>G41</f>
        <v>19122.989999999983</v>
      </c>
      <c r="I9" s="2">
        <f>G6+G3-G8</f>
        <v>19122.989999999991</v>
      </c>
    </row>
    <row r="10" spans="1:9" ht="75">
      <c r="A10" s="15" t="s">
        <v>63</v>
      </c>
      <c r="B10" s="20">
        <v>11.9</v>
      </c>
      <c r="C10" s="21"/>
      <c r="D10" s="7"/>
      <c r="E10" s="18"/>
      <c r="F10" s="19"/>
      <c r="G10" s="7"/>
      <c r="I10" s="2">
        <f>E6-B8-D6</f>
        <v>-6.5483618527650833E-11</v>
      </c>
    </row>
    <row r="11" spans="1:9" ht="30">
      <c r="A11" s="3" t="s">
        <v>6</v>
      </c>
      <c r="B11" s="20">
        <v>3.61</v>
      </c>
      <c r="C11" s="21"/>
      <c r="D11" s="7"/>
      <c r="E11" s="18"/>
      <c r="F11" s="19"/>
      <c r="G11" s="7"/>
    </row>
    <row r="12" spans="1:9">
      <c r="A12" s="24" t="s">
        <v>43</v>
      </c>
      <c r="B12" s="24"/>
      <c r="C12" s="24"/>
      <c r="D12" s="24"/>
      <c r="E12" s="24"/>
      <c r="F12" s="24"/>
      <c r="G12" s="8">
        <v>3534.7</v>
      </c>
    </row>
    <row r="14" spans="1:9" ht="25.5">
      <c r="A14" s="16" t="s">
        <v>7</v>
      </c>
      <c r="B14" s="27" t="s">
        <v>8</v>
      </c>
      <c r="C14" s="27"/>
      <c r="D14" s="27"/>
      <c r="E14" s="17" t="s">
        <v>9</v>
      </c>
      <c r="F14" s="17" t="s">
        <v>10</v>
      </c>
      <c r="G14" s="17" t="s">
        <v>11</v>
      </c>
    </row>
    <row r="15" spans="1:9" ht="18.75">
      <c r="A15" s="22" t="s">
        <v>12</v>
      </c>
      <c r="B15" s="22"/>
      <c r="C15" s="22"/>
      <c r="D15" s="22"/>
      <c r="E15" s="22"/>
      <c r="F15" s="22"/>
      <c r="G15" s="22"/>
    </row>
    <row r="16" spans="1:9" ht="32.25" customHeight="1">
      <c r="A16" s="3" t="s">
        <v>13</v>
      </c>
      <c r="B16" s="18" t="s">
        <v>32</v>
      </c>
      <c r="C16" s="25"/>
      <c r="D16" s="19"/>
      <c r="E16" s="7" t="s">
        <v>33</v>
      </c>
      <c r="F16" s="7">
        <f>186-F22</f>
        <v>111</v>
      </c>
      <c r="G16" s="7">
        <f>93933.72-G22</f>
        <v>53213.976000000002</v>
      </c>
    </row>
    <row r="17" spans="1:13" ht="49.5" customHeight="1">
      <c r="A17" s="3" t="s">
        <v>14</v>
      </c>
      <c r="B17" s="18" t="s">
        <v>44</v>
      </c>
      <c r="C17" s="25"/>
      <c r="D17" s="19"/>
      <c r="E17" s="7" t="s">
        <v>34</v>
      </c>
      <c r="F17" s="7">
        <v>1582.5</v>
      </c>
      <c r="G17" s="7">
        <f>128910.51-G18-G24-G25-G28-2126.36</f>
        <v>65956.585999999996</v>
      </c>
    </row>
    <row r="18" spans="1:13" ht="61.5" customHeight="1">
      <c r="A18" s="3" t="s">
        <v>15</v>
      </c>
      <c r="B18" s="18" t="s">
        <v>45</v>
      </c>
      <c r="C18" s="25"/>
      <c r="D18" s="19"/>
      <c r="E18" s="7" t="s">
        <v>35</v>
      </c>
      <c r="F18" s="7"/>
      <c r="G18" s="7">
        <f>G12*0.6*12</f>
        <v>25449.839999999997</v>
      </c>
    </row>
    <row r="19" spans="1:13" ht="30" customHeight="1">
      <c r="A19" s="3" t="s">
        <v>16</v>
      </c>
      <c r="B19" s="18" t="s">
        <v>36</v>
      </c>
      <c r="C19" s="25"/>
      <c r="D19" s="19"/>
      <c r="E19" s="10" t="s">
        <v>34</v>
      </c>
      <c r="F19" s="7"/>
      <c r="G19" s="7">
        <v>44087.199999999997</v>
      </c>
    </row>
    <row r="20" spans="1:13">
      <c r="A20" s="3" t="s">
        <v>17</v>
      </c>
      <c r="B20" s="18" t="s">
        <v>37</v>
      </c>
      <c r="C20" s="25"/>
      <c r="D20" s="19"/>
      <c r="E20" s="10" t="s">
        <v>34</v>
      </c>
      <c r="F20" s="7">
        <v>452</v>
      </c>
      <c r="G20" s="7">
        <v>49781.17</v>
      </c>
    </row>
    <row r="21" spans="1:13" ht="30" customHeight="1">
      <c r="A21" s="3" t="s">
        <v>18</v>
      </c>
      <c r="B21" s="18" t="s">
        <v>38</v>
      </c>
      <c r="C21" s="25"/>
      <c r="D21" s="19"/>
      <c r="E21" s="7" t="s">
        <v>35</v>
      </c>
      <c r="F21" s="7"/>
      <c r="G21" s="7">
        <v>18177.330000000002</v>
      </c>
    </row>
    <row r="22" spans="1:13" ht="64.5" customHeight="1">
      <c r="A22" s="3" t="s">
        <v>19</v>
      </c>
      <c r="B22" s="18" t="s">
        <v>51</v>
      </c>
      <c r="C22" s="25"/>
      <c r="D22" s="19"/>
      <c r="E22" s="7" t="s">
        <v>41</v>
      </c>
      <c r="F22" s="7">
        <v>75</v>
      </c>
      <c r="G22" s="7">
        <f>G12*0.96*12</f>
        <v>40719.743999999999</v>
      </c>
    </row>
    <row r="23" spans="1:13" ht="96.75" customHeight="1">
      <c r="A23" s="3" t="s">
        <v>20</v>
      </c>
      <c r="B23" s="18" t="s">
        <v>39</v>
      </c>
      <c r="C23" s="25"/>
      <c r="D23" s="19"/>
      <c r="E23" s="7" t="s">
        <v>35</v>
      </c>
      <c r="F23" s="7"/>
      <c r="G23" s="7">
        <v>44214.77</v>
      </c>
    </row>
    <row r="24" spans="1:13" ht="30">
      <c r="A24" s="3" t="s">
        <v>21</v>
      </c>
      <c r="B24" s="18" t="s">
        <v>46</v>
      </c>
      <c r="C24" s="25"/>
      <c r="D24" s="19"/>
      <c r="E24" s="10" t="s">
        <v>53</v>
      </c>
      <c r="F24" s="7">
        <v>1480</v>
      </c>
      <c r="G24" s="7">
        <f>F24*0.11*12</f>
        <v>1953.6000000000001</v>
      </c>
    </row>
    <row r="25" spans="1:13" ht="69" customHeight="1">
      <c r="A25" s="28" t="s">
        <v>22</v>
      </c>
      <c r="B25" s="18" t="s">
        <v>47</v>
      </c>
      <c r="C25" s="25"/>
      <c r="D25" s="19"/>
      <c r="E25" s="10" t="s">
        <v>35</v>
      </c>
      <c r="F25" s="7"/>
      <c r="G25" s="7">
        <f>5514.13+7634.95+15609.24</f>
        <v>28758.32</v>
      </c>
    </row>
    <row r="26" spans="1:13" ht="33.75" customHeight="1">
      <c r="A26" s="29"/>
      <c r="B26" s="18" t="s">
        <v>48</v>
      </c>
      <c r="C26" s="25"/>
      <c r="D26" s="19"/>
      <c r="E26" s="10" t="s">
        <v>35</v>
      </c>
      <c r="F26" s="7"/>
      <c r="G26" s="7">
        <v>5408.09</v>
      </c>
    </row>
    <row r="27" spans="1:13" ht="33.75" customHeight="1">
      <c r="A27" s="29"/>
      <c r="B27" s="18" t="s">
        <v>49</v>
      </c>
      <c r="C27" s="25"/>
      <c r="D27" s="19"/>
      <c r="E27" s="10" t="s">
        <v>33</v>
      </c>
      <c r="F27" s="7">
        <v>2</v>
      </c>
      <c r="G27" s="7">
        <v>840</v>
      </c>
    </row>
    <row r="28" spans="1:13" ht="33.75" customHeight="1">
      <c r="A28" s="29"/>
      <c r="B28" s="18" t="s">
        <v>40</v>
      </c>
      <c r="C28" s="25"/>
      <c r="D28" s="19"/>
      <c r="E28" s="10" t="s">
        <v>33</v>
      </c>
      <c r="F28" s="7">
        <v>1</v>
      </c>
      <c r="G28" s="7">
        <f>G12*0.11*12</f>
        <v>4665.8040000000001</v>
      </c>
    </row>
    <row r="29" spans="1:13" ht="36.75" customHeight="1">
      <c r="A29" s="30"/>
      <c r="B29" s="18" t="s">
        <v>42</v>
      </c>
      <c r="C29" s="25"/>
      <c r="D29" s="19"/>
      <c r="E29" s="10" t="s">
        <v>54</v>
      </c>
      <c r="F29" s="7">
        <v>12</v>
      </c>
      <c r="G29" s="7">
        <v>2280</v>
      </c>
    </row>
    <row r="30" spans="1:13" ht="28.5" customHeight="1">
      <c r="A30" s="13" t="s">
        <v>57</v>
      </c>
      <c r="B30" s="18" t="s">
        <v>58</v>
      </c>
      <c r="C30" s="25"/>
      <c r="D30" s="19"/>
      <c r="E30" s="14" t="s">
        <v>54</v>
      </c>
      <c r="F30" s="14">
        <v>12</v>
      </c>
      <c r="G30" s="14">
        <v>109017.45</v>
      </c>
      <c r="H30" s="12"/>
      <c r="I30" s="12"/>
      <c r="J30" s="12"/>
      <c r="K30" s="12"/>
      <c r="L30" s="12"/>
      <c r="M30" s="12"/>
    </row>
    <row r="31" spans="1:13" ht="18.75">
      <c r="A31" s="22" t="s">
        <v>23</v>
      </c>
      <c r="B31" s="22"/>
      <c r="C31" s="22"/>
      <c r="D31" s="22"/>
      <c r="E31" s="22"/>
      <c r="F31" s="22"/>
      <c r="G31" s="22"/>
    </row>
    <row r="32" spans="1:13" ht="30">
      <c r="A32" s="23" t="s">
        <v>24</v>
      </c>
      <c r="B32" s="23"/>
      <c r="C32" s="23"/>
      <c r="D32" s="23"/>
      <c r="E32" s="6" t="s">
        <v>9</v>
      </c>
      <c r="F32" s="6" t="s">
        <v>10</v>
      </c>
      <c r="G32" s="6" t="s">
        <v>11</v>
      </c>
    </row>
    <row r="33" spans="1:7">
      <c r="A33" s="36"/>
      <c r="B33" s="37"/>
      <c r="C33" s="37"/>
      <c r="D33" s="38"/>
      <c r="E33" s="7"/>
      <c r="F33" s="7"/>
      <c r="G33" s="7"/>
    </row>
    <row r="34" spans="1:7">
      <c r="A34" s="36"/>
      <c r="B34" s="37"/>
      <c r="C34" s="37"/>
      <c r="D34" s="38"/>
      <c r="E34" s="7"/>
      <c r="F34" s="7"/>
      <c r="G34" s="7"/>
    </row>
    <row r="35" spans="1:7">
      <c r="A35" s="36"/>
      <c r="B35" s="37"/>
      <c r="C35" s="37"/>
      <c r="D35" s="38"/>
      <c r="E35" s="7"/>
      <c r="F35" s="7"/>
      <c r="G35" s="7"/>
    </row>
    <row r="36" spans="1:7" ht="18.75">
      <c r="A36" s="22" t="s">
        <v>25</v>
      </c>
      <c r="B36" s="22"/>
      <c r="C36" s="22"/>
      <c r="D36" s="22"/>
      <c r="E36" s="22"/>
      <c r="F36" s="22"/>
      <c r="G36" s="22"/>
    </row>
    <row r="37" spans="1:7">
      <c r="A37" s="23" t="s">
        <v>26</v>
      </c>
      <c r="B37" s="23"/>
      <c r="C37" s="23"/>
      <c r="D37" s="23"/>
      <c r="E37" s="23"/>
      <c r="F37" s="23"/>
      <c r="G37" s="6" t="s">
        <v>27</v>
      </c>
    </row>
    <row r="38" spans="1:7" ht="30.75" customHeight="1">
      <c r="A38" s="39" t="s">
        <v>59</v>
      </c>
      <c r="B38" s="39"/>
      <c r="C38" s="39"/>
      <c r="D38" s="39"/>
      <c r="E38" s="39"/>
      <c r="F38" s="39"/>
      <c r="G38" s="7">
        <v>176000</v>
      </c>
    </row>
    <row r="39" spans="1:7">
      <c r="A39" s="39" t="s">
        <v>60</v>
      </c>
      <c r="B39" s="39"/>
      <c r="C39" s="39"/>
      <c r="D39" s="39"/>
      <c r="E39" s="39"/>
      <c r="F39" s="39"/>
      <c r="G39" s="7">
        <v>776.15</v>
      </c>
    </row>
    <row r="40" spans="1:7">
      <c r="A40" s="39"/>
      <c r="B40" s="39"/>
      <c r="C40" s="39"/>
      <c r="D40" s="39"/>
      <c r="E40" s="39"/>
      <c r="F40" s="39"/>
      <c r="G40" s="7"/>
    </row>
    <row r="41" spans="1:7" ht="15" customHeight="1">
      <c r="A41" s="40" t="s">
        <v>30</v>
      </c>
      <c r="B41" s="41"/>
      <c r="C41" s="41"/>
      <c r="D41" s="41"/>
      <c r="E41" s="41"/>
      <c r="F41" s="42"/>
      <c r="G41" s="8">
        <f>G3+G6-G38-G39-G40</f>
        <v>19122.989999999983</v>
      </c>
    </row>
    <row r="43" spans="1:7" ht="22.5" customHeight="1">
      <c r="A43" s="35" t="s">
        <v>52</v>
      </c>
      <c r="B43" s="35"/>
      <c r="C43" s="35"/>
      <c r="D43" s="35"/>
      <c r="E43" s="35"/>
      <c r="F43" s="35"/>
      <c r="G43" s="35"/>
    </row>
    <row r="45" spans="1:7">
      <c r="A45" s="34" t="s">
        <v>56</v>
      </c>
      <c r="B45" s="34"/>
      <c r="C45" s="34"/>
      <c r="D45" s="34"/>
      <c r="E45" s="34"/>
      <c r="F45" s="34"/>
      <c r="G45" s="34"/>
    </row>
  </sheetData>
  <mergeCells count="53"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:C2"/>
    <mergeCell ref="B8:C8"/>
    <mergeCell ref="B9:C9"/>
    <mergeCell ref="B10:C10"/>
    <mergeCell ref="B11:C11"/>
    <mergeCell ref="B30:D30"/>
    <mergeCell ref="E6:F6"/>
    <mergeCell ref="E7:F7"/>
    <mergeCell ref="E8:F8"/>
    <mergeCell ref="E10:F10"/>
    <mergeCell ref="E11:F11"/>
    <mergeCell ref="A31:G31"/>
    <mergeCell ref="A32:D32"/>
    <mergeCell ref="A36:G36"/>
    <mergeCell ref="A12:F12"/>
    <mergeCell ref="B26:D26"/>
    <mergeCell ref="B28:D28"/>
    <mergeCell ref="B25:D25"/>
    <mergeCell ref="B3:C3"/>
    <mergeCell ref="B4:C4"/>
    <mergeCell ref="B5:C5"/>
    <mergeCell ref="B6:C6"/>
    <mergeCell ref="B7:C7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2014-03-27T03:17:56Z</dcterms:modified>
</cp:coreProperties>
</file>